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jektplan" sheetId="1" state="visible" r:id="rId1"/>
    <sheet xmlns:r="http://schemas.openxmlformats.org/officeDocument/2006/relationships" name="Statusbericht" sheetId="2" state="visible" r:id="rId2"/>
    <sheet xmlns:r="http://schemas.openxmlformats.org/officeDocument/2006/relationships" name="So geht's" sheetId="3" state="visible" r:id="rId3"/>
  </sheets>
  <definedNames>
    <definedName name="_xlnm.Print_Titles" localSheetId="0">'Projektplan'!$7:$7</definedName>
    <definedName name="_xlnm.Print_Area" localSheetId="0">'Projektplan'!$A$1:$X$41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.MM.YYYY"/>
    <numFmt numFmtId="166" formatCode="DD.MM"/>
    <numFmt numFmtId="167" formatCode="DD.MM.YY"/>
  </numFmts>
  <fonts count="20">
    <font>
      <name val="Calibri"/>
      <family val="2"/>
      <color theme="1"/>
      <sz val="11"/>
      <scheme val="minor"/>
    </font>
    <font>
      <name val="Calibri"/>
      <b val="1"/>
      <color rgb="000F172A"/>
      <sz val="20"/>
    </font>
    <font>
      <name val="Calibri"/>
      <color rgb="0064748B"/>
      <sz val="10"/>
    </font>
    <font>
      <name val="Calibri"/>
      <b val="1"/>
      <color rgb="0064748B"/>
      <sz val="10"/>
    </font>
    <font>
      <name val="Calibri"/>
      <color rgb="000F172A"/>
      <sz val="11"/>
    </font>
    <font>
      <name val="Calibri"/>
      <b val="1"/>
      <color rgb="00FFFFFF"/>
      <sz val="10"/>
    </font>
    <font>
      <name val="Calibri"/>
      <b val="1"/>
      <color rgb="00FFFFFF"/>
      <sz val="8"/>
    </font>
    <font>
      <name val="Calibri"/>
      <color rgb="0064748B"/>
      <sz val="7"/>
    </font>
    <font>
      <name val="Calibri"/>
      <color rgb="000F172A"/>
      <sz val="10.5"/>
    </font>
    <font>
      <name val="Calibri"/>
      <color rgb="0064748B"/>
      <sz val="10.5"/>
    </font>
    <font>
      <name val="Calibri"/>
      <i val="1"/>
      <color rgb="0064748B"/>
      <sz val="10.5"/>
    </font>
    <font>
      <name val="Calibri"/>
      <b val="1"/>
      <color rgb="000F172A"/>
      <sz val="9.5"/>
    </font>
    <font>
      <name val="Calibri"/>
      <color rgb="000F172A"/>
      <sz val="9"/>
    </font>
    <font>
      <name val="Calibri"/>
      <color rgb="00FFFFFF"/>
      <sz val="9"/>
    </font>
    <font>
      <name val="Calibri"/>
      <i val="1"/>
      <color rgb="002563EB"/>
      <sz val="9.5"/>
    </font>
    <font>
      <name val="Calibri"/>
      <b val="1"/>
      <color rgb="000F172A"/>
      <sz val="18"/>
    </font>
    <font>
      <name val="Calibri"/>
      <b val="1"/>
      <color rgb="000F172A"/>
    </font>
    <font>
      <name val="Calibri"/>
      <b val="1"/>
      <color rgb="002563EB"/>
    </font>
    <font>
      <name val="Calibri"/>
      <color rgb="002563EB"/>
      <sz val="11"/>
    </font>
    <font>
      <name val="Calibri"/>
      <b val="1"/>
      <color rgb="002563EB"/>
      <sz val="11"/>
    </font>
  </fonts>
  <fills count="9">
    <fill>
      <patternFill/>
    </fill>
    <fill>
      <patternFill patternType="gray125"/>
    </fill>
    <fill>
      <patternFill patternType="solid">
        <fgColor rgb="00EFF6FF"/>
      </patternFill>
    </fill>
    <fill>
      <patternFill patternType="solid">
        <fgColor rgb="002563EB"/>
      </patternFill>
    </fill>
    <fill>
      <patternFill patternType="solid">
        <fgColor rgb="0093C5FD"/>
      </patternFill>
    </fill>
    <fill>
      <patternFill patternType="solid">
        <fgColor rgb="00FCA5A5"/>
      </patternFill>
    </fill>
    <fill>
      <patternFill patternType="solid">
        <fgColor rgb="0086EFAC"/>
      </patternFill>
    </fill>
    <fill>
      <patternFill patternType="solid">
        <fgColor rgb="007C3AED"/>
      </patternFill>
    </fill>
    <fill>
      <patternFill patternType="solid">
        <fgColor rgb="00FEF3C7"/>
      </patternFill>
    </fill>
  </fills>
  <borders count="6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/>
      <right/>
      <top style="thin">
        <color rgb="00E2E8F0"/>
      </top>
      <bottom/>
      <diagonal/>
    </border>
    <border>
      <left/>
      <right style="thin">
        <color rgb="00E2E8F0"/>
      </right>
      <top style="thin">
        <color rgb="00E2E8F0"/>
      </top>
      <bottom/>
      <diagonal/>
    </border>
    <border>
      <left/>
      <right/>
      <top style="thin">
        <color rgb="00E2E8F0"/>
      </top>
      <bottom style="thin">
        <color rgb="00E2E8F0"/>
      </bottom>
      <diagonal/>
    </border>
    <border>
      <left/>
      <right style="thin">
        <color rgb="00E2E8F0"/>
      </right>
      <top style="thin">
        <color rgb="00E2E8F0"/>
      </top>
      <bottom style="thin">
        <color rgb="00E2E8F0"/>
      </bottom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  <xf numFmtId="0" fontId="4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165" fontId="4" fillId="2" borderId="1" pivotButton="0" quotePrefix="0" xfId="0"/>
    <xf numFmtId="166" fontId="7" fillId="0" borderId="0" applyAlignment="1" pivotButton="0" quotePrefix="0" xfId="0">
      <alignment horizontal="center" textRotation="90"/>
    </xf>
    <xf numFmtId="0" fontId="5" fillId="3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center" vertical="center" textRotation="90"/>
    </xf>
    <xf numFmtId="0" fontId="10" fillId="0" borderId="1" applyAlignment="1" pivotButton="0" quotePrefix="0" xfId="0">
      <alignment horizontal="left" vertical="center"/>
    </xf>
    <xf numFmtId="167" fontId="10" fillId="0" borderId="1" applyAlignment="1" pivotButton="0" quotePrefix="0" xfId="0">
      <alignment horizontal="center" vertical="center"/>
    </xf>
    <xf numFmtId="0" fontId="9" fillId="0" borderId="1" applyAlignment="1" pivotButton="0" quotePrefix="0" xfId="0">
      <alignment horizontal="center" vertical="center"/>
    </xf>
    <xf numFmtId="0" fontId="10" fillId="0" borderId="1" applyAlignment="1" pivotButton="0" quotePrefix="0" xfId="0">
      <alignment horizontal="center" vertical="center"/>
    </xf>
    <xf numFmtId="9" fontId="10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left" vertical="center"/>
    </xf>
    <xf numFmtId="167" fontId="8" fillId="0" borderId="1" applyAlignment="1" pivotButton="0" quotePrefix="0" xfId="0">
      <alignment horizontal="center" vertical="center"/>
    </xf>
    <xf numFmtId="9" fontId="8" fillId="0" borderId="1" applyAlignment="1" pivotButton="0" quotePrefix="0" xfId="0">
      <alignment horizontal="center" vertical="center"/>
    </xf>
    <xf numFmtId="0" fontId="11" fillId="0" borderId="0" pivotButton="0" quotePrefix="0" xfId="0"/>
    <xf numFmtId="0" fontId="12" fillId="4" borderId="0" applyAlignment="1" pivotButton="0" quotePrefix="0" xfId="0">
      <alignment horizontal="center"/>
    </xf>
    <xf numFmtId="0" fontId="12" fillId="5" borderId="0" applyAlignment="1" pivotButton="0" quotePrefix="0" xfId="0">
      <alignment horizontal="center"/>
    </xf>
    <xf numFmtId="0" fontId="12" fillId="6" borderId="0" applyAlignment="1" pivotButton="0" quotePrefix="0" xfId="0">
      <alignment horizontal="center"/>
    </xf>
    <xf numFmtId="0" fontId="13" fillId="7" borderId="0" applyAlignment="1" pivotButton="0" quotePrefix="0" xfId="0">
      <alignment horizontal="center"/>
    </xf>
    <xf numFmtId="0" fontId="12" fillId="8" borderId="0" applyAlignment="1" pivotButton="0" quotePrefix="0" xfId="0">
      <alignment horizontal="center"/>
    </xf>
    <xf numFmtId="0" fontId="14" fillId="0" borderId="0" pivotButton="0" quotePrefix="0" xfId="0"/>
    <xf numFmtId="0" fontId="15" fillId="0" borderId="0" pivotButton="0" quotePrefix="0" xfId="0"/>
    <xf numFmtId="0" fontId="16" fillId="0" borderId="0" applyAlignment="1" pivotButton="0" quotePrefix="0" xfId="0">
      <alignment vertical="top"/>
    </xf>
    <xf numFmtId="0" fontId="0" fillId="2" borderId="1" applyAlignment="1" pivotButton="0" quotePrefix="0" xfId="0">
      <alignment vertical="top" wrapText="1"/>
    </xf>
    <xf numFmtId="0" fontId="17" fillId="0" borderId="0" pivotButton="0" quotePrefix="0" xfId="0"/>
    <xf numFmtId="0" fontId="4" fillId="0" borderId="0" applyAlignment="1" pivotButton="0" quotePrefix="0" xfId="0">
      <alignment wrapText="1"/>
    </xf>
    <xf numFmtId="0" fontId="18" fillId="0" borderId="0" pivotButton="0" quotePrefix="0" xfId="0"/>
    <xf numFmtId="0" fontId="19" fillId="0" borderId="0" pivotButton="0" quotePrefix="0" xfId="0"/>
  </cellXfs>
  <cellStyles count="1">
    <cellStyle name="Normal" xfId="0" builtinId="0" hidden="0"/>
  </cellStyles>
  <dxfs count="10">
    <dxf>
      <fill>
        <patternFill patternType="solid">
          <fgColor rgb="0086EFAC"/>
        </patternFill>
      </fill>
    </dxf>
    <dxf>
      <fill>
        <patternFill patternType="solid">
          <fgColor rgb="00FCA5A5"/>
        </patternFill>
      </fill>
    </dxf>
    <dxf>
      <fill>
        <patternFill patternType="solid">
          <fgColor rgb="007C3AED"/>
        </patternFill>
      </fill>
    </dxf>
    <dxf>
      <fill>
        <patternFill patternType="solid">
          <fgColor rgb="0093C5FD"/>
        </patternFill>
      </fill>
    </dxf>
    <dxf>
      <fill>
        <patternFill patternType="solid">
          <fgColor rgb="00FEF3C7"/>
        </patternFill>
      </fill>
    </dxf>
    <dxf>
      <font>
        <name val="Calibri"/>
        <b val="1"/>
        <color rgb="00B91C1C"/>
      </font>
    </dxf>
    <dxf>
      <font>
        <name val="Calibri"/>
        <color rgb="0015803D"/>
      </font>
    </dxf>
    <dxf>
      <fill>
        <patternFill patternType="solid">
          <fgColor rgb="00BBF7D0"/>
        </patternFill>
      </fill>
    </dxf>
    <dxf>
      <fill>
        <patternFill patternType="solid">
          <fgColor rgb="00FEF08A"/>
        </patternFill>
      </fill>
    </dxf>
    <dxf>
      <fill>
        <patternFill patternType="solid">
          <fgColor rgb="00FECAC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2385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www.lyria-app.com/de/signup/?utm_source=vorlage&amp;utm_medium=excel&amp;utm_campaign=projektpla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41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34" customWidth="1" min="2" max="2"/>
    <col width="14" customWidth="1" min="3" max="3"/>
    <col width="11" customWidth="1" min="4" max="4"/>
    <col width="11" customWidth="1" min="5" max="5"/>
    <col width="8" customWidth="1" min="6" max="6"/>
    <col width="12" customWidth="1" min="7" max="7"/>
    <col width="10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4.6" customWidth="1" min="24" max="24"/>
  </cols>
  <sheetData>
    <row r="1" ht="30" customHeight="1">
      <c r="B1" s="1" t="inlineStr">
        <is>
          <t>Projektplan</t>
        </is>
      </c>
    </row>
    <row r="2">
      <c r="B2" s="2" t="inlineStr">
        <is>
          <t>Kostenlose Vorlage von Lyria · lyria-app.com</t>
        </is>
      </c>
    </row>
    <row r="4">
      <c r="B4" s="3" t="inlineStr">
        <is>
          <t>Projekt</t>
        </is>
      </c>
      <c r="C4" s="4" t="inlineStr">
        <is>
          <t>Beispiel: Relaunch Website</t>
        </is>
      </c>
      <c r="D4" s="5" t="n"/>
      <c r="E4" s="6" t="n"/>
      <c r="F4" s="3" t="inlineStr">
        <is>
          <t>Projektstart</t>
        </is>
      </c>
      <c r="G4" s="7" t="n">
        <v>46321</v>
      </c>
    </row>
    <row r="5">
      <c r="B5" s="3" t="inlineStr">
        <is>
          <t>Projektleitung</t>
        </is>
      </c>
      <c r="C5" s="4" t="inlineStr">
        <is>
          <t>Anna</t>
        </is>
      </c>
      <c r="D5" s="5" t="n"/>
      <c r="E5" s="6" t="n"/>
      <c r="F5" s="3" t="inlineStr">
        <is>
          <t>Stand vom</t>
        </is>
      </c>
      <c r="G5" s="7">
        <f>TODAY()</f>
        <v/>
      </c>
    </row>
    <row r="6" ht="34" customHeight="1">
      <c r="I6" s="8">
        <f>$G$4+0</f>
        <v/>
      </c>
      <c r="J6" s="8">
        <f>$G$4+7</f>
        <v/>
      </c>
      <c r="K6" s="8">
        <f>$G$4+14</f>
        <v/>
      </c>
      <c r="L6" s="8">
        <f>$G$4+21</f>
        <v/>
      </c>
      <c r="M6" s="8">
        <f>$G$4+28</f>
        <v/>
      </c>
      <c r="N6" s="8">
        <f>$G$4+35</f>
        <v/>
      </c>
      <c r="O6" s="8">
        <f>$G$4+42</f>
        <v/>
      </c>
      <c r="P6" s="8">
        <f>$G$4+49</f>
        <v/>
      </c>
      <c r="Q6" s="8">
        <f>$G$4+56</f>
        <v/>
      </c>
      <c r="R6" s="8">
        <f>$G$4+63</f>
        <v/>
      </c>
      <c r="S6" s="8">
        <f>$G$4+70</f>
        <v/>
      </c>
      <c r="T6" s="8">
        <f>$G$4+77</f>
        <v/>
      </c>
      <c r="U6" s="8">
        <f>$G$4+84</f>
        <v/>
      </c>
      <c r="V6" s="8">
        <f>$G$4+91</f>
        <v/>
      </c>
      <c r="W6" s="8">
        <f>$G$4+98</f>
        <v/>
      </c>
      <c r="X6" s="8">
        <f>$G$4+105</f>
        <v/>
      </c>
    </row>
    <row r="7" ht="30" customHeight="1">
      <c r="A7" s="9" t="inlineStr">
        <is>
          <t>Phase</t>
        </is>
      </c>
      <c r="B7" s="9" t="inlineStr">
        <is>
          <t>Aufgabe / Meilenstein</t>
        </is>
      </c>
      <c r="C7" s="9" t="inlineStr">
        <is>
          <t>Verantwortlich</t>
        </is>
      </c>
      <c r="D7" s="9" t="inlineStr">
        <is>
          <t>Start</t>
        </is>
      </c>
      <c r="E7" s="9" t="inlineStr">
        <is>
          <t>Ende</t>
        </is>
      </c>
      <c r="F7" s="9" t="inlineStr">
        <is>
          <t>Tage</t>
        </is>
      </c>
      <c r="G7" s="9" t="inlineStr">
        <is>
          <t>Status</t>
        </is>
      </c>
      <c r="H7" s="9" t="inlineStr">
        <is>
          <t>Fortschritt</t>
        </is>
      </c>
      <c r="I7" s="10">
        <f>"KW"&amp;ISOWEEKNUM($G$4+0)</f>
        <v/>
      </c>
      <c r="J7" s="10">
        <f>"KW"&amp;ISOWEEKNUM($G$4+7)</f>
        <v/>
      </c>
      <c r="K7" s="10">
        <f>"KW"&amp;ISOWEEKNUM($G$4+14)</f>
        <v/>
      </c>
      <c r="L7" s="10">
        <f>"KW"&amp;ISOWEEKNUM($G$4+21)</f>
        <v/>
      </c>
      <c r="M7" s="10">
        <f>"KW"&amp;ISOWEEKNUM($G$4+28)</f>
        <v/>
      </c>
      <c r="N7" s="10">
        <f>"KW"&amp;ISOWEEKNUM($G$4+35)</f>
        <v/>
      </c>
      <c r="O7" s="10">
        <f>"KW"&amp;ISOWEEKNUM($G$4+42)</f>
        <v/>
      </c>
      <c r="P7" s="10">
        <f>"KW"&amp;ISOWEEKNUM($G$4+49)</f>
        <v/>
      </c>
      <c r="Q7" s="10">
        <f>"KW"&amp;ISOWEEKNUM($G$4+56)</f>
        <v/>
      </c>
      <c r="R7" s="10">
        <f>"KW"&amp;ISOWEEKNUM($G$4+63)</f>
        <v/>
      </c>
      <c r="S7" s="10">
        <f>"KW"&amp;ISOWEEKNUM($G$4+70)</f>
        <v/>
      </c>
      <c r="T7" s="10">
        <f>"KW"&amp;ISOWEEKNUM($G$4+77)</f>
        <v/>
      </c>
      <c r="U7" s="10">
        <f>"KW"&amp;ISOWEEKNUM($G$4+84)</f>
        <v/>
      </c>
      <c r="V7" s="10">
        <f>"KW"&amp;ISOWEEKNUM($G$4+91)</f>
        <v/>
      </c>
      <c r="W7" s="10">
        <f>"KW"&amp;ISOWEEKNUM($G$4+98)</f>
        <v/>
      </c>
      <c r="X7" s="10">
        <f>"KW"&amp;ISOWEEKNUM($G$4+105)</f>
        <v/>
      </c>
    </row>
    <row r="8">
      <c r="A8" s="11" t="inlineStr">
        <is>
          <t>1 Start</t>
        </is>
      </c>
      <c r="B8" s="11" t="inlineStr">
        <is>
          <t>Kick-off und Ziele festlegen</t>
        </is>
      </c>
      <c r="C8" s="11" t="inlineStr">
        <is>
          <t>Anna</t>
        </is>
      </c>
      <c r="D8" s="12" t="n">
        <v>46321</v>
      </c>
      <c r="E8" s="12" t="n">
        <v>46321</v>
      </c>
      <c r="F8" s="13">
        <f>IF(OR(D8="",E8=""),"",NETWORKDAYS(D8,E8))</f>
        <v/>
      </c>
      <c r="G8" s="14" t="inlineStr">
        <is>
          <t>Erledigt</t>
        </is>
      </c>
      <c r="H8" s="15" t="n">
        <v>1</v>
      </c>
      <c r="I8" s="16" t="n"/>
      <c r="J8" s="16" t="n"/>
      <c r="K8" s="16" t="n"/>
      <c r="L8" s="16" t="n"/>
      <c r="M8" s="16" t="n"/>
      <c r="N8" s="16" t="n"/>
      <c r="O8" s="16" t="n"/>
      <c r="P8" s="16" t="n"/>
      <c r="Q8" s="16" t="n"/>
      <c r="R8" s="16" t="n"/>
      <c r="S8" s="16" t="n"/>
      <c r="T8" s="16" t="n"/>
      <c r="U8" s="16" t="n"/>
      <c r="V8" s="16" t="n"/>
      <c r="W8" s="16" t="n"/>
      <c r="X8" s="16" t="n"/>
    </row>
    <row r="9">
      <c r="A9" s="11" t="inlineStr">
        <is>
          <t>1 Start</t>
        </is>
      </c>
      <c r="B9" s="11" t="inlineStr">
        <is>
          <t>Inhalte und Seitenstruktur sammeln</t>
        </is>
      </c>
      <c r="C9" s="11" t="inlineStr">
        <is>
          <t>Ben</t>
        </is>
      </c>
      <c r="D9" s="12" t="n">
        <v>46322</v>
      </c>
      <c r="E9" s="12" t="n">
        <v>46329</v>
      </c>
      <c r="F9" s="13">
        <f>IF(OR(D9="",E9=""),"",NETWORKDAYS(D9,E9))</f>
        <v/>
      </c>
      <c r="G9" s="14" t="inlineStr">
        <is>
          <t>Erledigt</t>
        </is>
      </c>
      <c r="H9" s="15" t="n">
        <v>1</v>
      </c>
      <c r="I9" s="16" t="n"/>
      <c r="J9" s="16" t="n"/>
      <c r="K9" s="16" t="n"/>
      <c r="L9" s="16" t="n"/>
      <c r="M9" s="16" t="n"/>
      <c r="N9" s="16" t="n"/>
      <c r="O9" s="16" t="n"/>
      <c r="P9" s="16" t="n"/>
      <c r="Q9" s="16" t="n"/>
      <c r="R9" s="16" t="n"/>
      <c r="S9" s="16" t="n"/>
      <c r="T9" s="16" t="n"/>
      <c r="U9" s="16" t="n"/>
      <c r="V9" s="16" t="n"/>
      <c r="W9" s="16" t="n"/>
      <c r="X9" s="16" t="n"/>
    </row>
    <row r="10">
      <c r="A10" s="11" t="inlineStr">
        <is>
          <t>2 Konzept</t>
        </is>
      </c>
      <c r="B10" s="11" t="inlineStr">
        <is>
          <t>Wireframes erstellen</t>
        </is>
      </c>
      <c r="C10" s="11" t="inlineStr">
        <is>
          <t>Ben</t>
        </is>
      </c>
      <c r="D10" s="12" t="n">
        <v>46330</v>
      </c>
      <c r="E10" s="12" t="n">
        <v>46339</v>
      </c>
      <c r="F10" s="13">
        <f>IF(OR(D10="",E10=""),"",NETWORKDAYS(D10,E10))</f>
        <v/>
      </c>
      <c r="G10" s="14" t="inlineStr">
        <is>
          <t>Läuft</t>
        </is>
      </c>
      <c r="H10" s="15" t="n">
        <v>0.6</v>
      </c>
      <c r="I10" s="16" t="n"/>
      <c r="J10" s="16" t="n"/>
      <c r="K10" s="16" t="n"/>
      <c r="L10" s="16" t="n"/>
      <c r="M10" s="16" t="n"/>
      <c r="N10" s="16" t="n"/>
      <c r="O10" s="16" t="n"/>
      <c r="P10" s="16" t="n"/>
      <c r="Q10" s="16" t="n"/>
      <c r="R10" s="16" t="n"/>
      <c r="S10" s="16" t="n"/>
      <c r="T10" s="16" t="n"/>
      <c r="U10" s="16" t="n"/>
      <c r="V10" s="16" t="n"/>
      <c r="W10" s="16" t="n"/>
      <c r="X10" s="16" t="n"/>
    </row>
    <row r="11">
      <c r="A11" s="11" t="inlineStr">
        <is>
          <t>2 Konzept</t>
        </is>
      </c>
      <c r="B11" s="11" t="inlineStr">
        <is>
          <t>Meilenstein: Konzept abgenommen</t>
        </is>
      </c>
      <c r="C11" s="11" t="inlineStr">
        <is>
          <t>Kunde</t>
        </is>
      </c>
      <c r="D11" s="12" t="n">
        <v>46342</v>
      </c>
      <c r="E11" s="12" t="n">
        <v>46342</v>
      </c>
      <c r="F11" s="13">
        <f>IF(OR(D11="",E11=""),"",NETWORKDAYS(D11,E11))</f>
        <v/>
      </c>
      <c r="G11" s="14" t="inlineStr">
        <is>
          <t>Geplant</t>
        </is>
      </c>
      <c r="H11" s="15" t="n">
        <v>0</v>
      </c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6" t="n"/>
      <c r="V11" s="16" t="n"/>
      <c r="W11" s="16" t="n"/>
      <c r="X11" s="16" t="n"/>
    </row>
    <row r="12">
      <c r="A12" s="11" t="inlineStr">
        <is>
          <t>3 Umsetzung</t>
        </is>
      </c>
      <c r="B12" s="11" t="inlineStr">
        <is>
          <t>Design und Texte</t>
        </is>
      </c>
      <c r="C12" s="11" t="inlineStr">
        <is>
          <t>Clara</t>
        </is>
      </c>
      <c r="D12" s="12" t="n">
        <v>46343</v>
      </c>
      <c r="E12" s="12" t="n">
        <v>46361</v>
      </c>
      <c r="F12" s="13">
        <f>IF(OR(D12="",E12=""),"",NETWORKDAYS(D12,E12))</f>
        <v/>
      </c>
      <c r="G12" s="14" t="inlineStr">
        <is>
          <t>Geplant</t>
        </is>
      </c>
      <c r="H12" s="15" t="n">
        <v>0</v>
      </c>
      <c r="I12" s="16" t="n"/>
      <c r="J12" s="16" t="n"/>
      <c r="K12" s="16" t="n"/>
      <c r="L12" s="16" t="n"/>
      <c r="M12" s="16" t="n"/>
      <c r="N12" s="16" t="n"/>
      <c r="O12" s="16" t="n"/>
      <c r="P12" s="16" t="n"/>
      <c r="Q12" s="16" t="n"/>
      <c r="R12" s="16" t="n"/>
      <c r="S12" s="16" t="n"/>
      <c r="T12" s="16" t="n"/>
      <c r="U12" s="16" t="n"/>
      <c r="V12" s="16" t="n"/>
      <c r="W12" s="16" t="n"/>
      <c r="X12" s="16" t="n"/>
    </row>
    <row r="13">
      <c r="A13" s="11" t="inlineStr">
        <is>
          <t>3 Umsetzung</t>
        </is>
      </c>
      <c r="B13" s="11" t="inlineStr">
        <is>
          <t>Technische Umsetzung</t>
        </is>
      </c>
      <c r="C13" s="11" t="inlineStr">
        <is>
          <t>Ben</t>
        </is>
      </c>
      <c r="D13" s="12" t="n">
        <v>46350</v>
      </c>
      <c r="E13" s="12" t="n">
        <v>46375</v>
      </c>
      <c r="F13" s="13">
        <f>IF(OR(D13="",E13=""),"",NETWORKDAYS(D13,E13))</f>
        <v/>
      </c>
      <c r="G13" s="14" t="inlineStr">
        <is>
          <t>Geplant</t>
        </is>
      </c>
      <c r="H13" s="15" t="n">
        <v>0</v>
      </c>
      <c r="I13" s="16" t="n"/>
      <c r="J13" s="16" t="n"/>
      <c r="K13" s="16" t="n"/>
      <c r="L13" s="16" t="n"/>
      <c r="M13" s="16" t="n"/>
      <c r="N13" s="16" t="n"/>
      <c r="O13" s="16" t="n"/>
      <c r="P13" s="16" t="n"/>
      <c r="Q13" s="16" t="n"/>
      <c r="R13" s="16" t="n"/>
      <c r="S13" s="16" t="n"/>
      <c r="T13" s="16" t="n"/>
      <c r="U13" s="16" t="n"/>
      <c r="V13" s="16" t="n"/>
      <c r="W13" s="16" t="n"/>
      <c r="X13" s="16" t="n"/>
    </row>
    <row r="14">
      <c r="A14" s="11" t="inlineStr">
        <is>
          <t>4 Abschluss</t>
        </is>
      </c>
      <c r="B14" s="11" t="inlineStr">
        <is>
          <t>Test und Korrekturen</t>
        </is>
      </c>
      <c r="C14" s="11" t="inlineStr">
        <is>
          <t>Anna</t>
        </is>
      </c>
      <c r="D14" s="12" t="n">
        <v>46376</v>
      </c>
      <c r="E14" s="12" t="n">
        <v>46385</v>
      </c>
      <c r="F14" s="13">
        <f>IF(OR(D14="",E14=""),"",NETWORKDAYS(D14,E14))</f>
        <v/>
      </c>
      <c r="G14" s="14" t="inlineStr">
        <is>
          <t>Geplant</t>
        </is>
      </c>
      <c r="H14" s="15" t="n">
        <v>0</v>
      </c>
      <c r="I14" s="16" t="n"/>
      <c r="J14" s="16" t="n"/>
      <c r="K14" s="16" t="n"/>
      <c r="L14" s="16" t="n"/>
      <c r="M14" s="16" t="n"/>
      <c r="N14" s="16" t="n"/>
      <c r="O14" s="16" t="n"/>
      <c r="P14" s="16" t="n"/>
      <c r="Q14" s="16" t="n"/>
      <c r="R14" s="16" t="n"/>
      <c r="S14" s="16" t="n"/>
      <c r="T14" s="16" t="n"/>
      <c r="U14" s="16" t="n"/>
      <c r="V14" s="16" t="n"/>
      <c r="W14" s="16" t="n"/>
      <c r="X14" s="16" t="n"/>
    </row>
    <row r="15">
      <c r="A15" s="11" t="inlineStr">
        <is>
          <t>4 Abschluss</t>
        </is>
      </c>
      <c r="B15" s="11" t="inlineStr">
        <is>
          <t>Meilenstein: Livegang</t>
        </is>
      </c>
      <c r="C15" s="11" t="inlineStr">
        <is>
          <t>Anna</t>
        </is>
      </c>
      <c r="D15" s="12" t="n">
        <v>46388</v>
      </c>
      <c r="E15" s="12" t="n">
        <v>46388</v>
      </c>
      <c r="F15" s="13">
        <f>IF(OR(D15="",E15=""),"",NETWORKDAYS(D15,E15))</f>
        <v/>
      </c>
      <c r="G15" s="14" t="inlineStr">
        <is>
          <t>Geplant</t>
        </is>
      </c>
      <c r="H15" s="15" t="n">
        <v>0</v>
      </c>
      <c r="I15" s="16" t="n"/>
      <c r="J15" s="16" t="n"/>
      <c r="K15" s="16" t="n"/>
      <c r="L15" s="16" t="n"/>
      <c r="M15" s="16" t="n"/>
      <c r="N15" s="16" t="n"/>
      <c r="O15" s="16" t="n"/>
      <c r="P15" s="16" t="n"/>
      <c r="Q15" s="16" t="n"/>
      <c r="R15" s="16" t="n"/>
      <c r="S15" s="16" t="n"/>
      <c r="T15" s="16" t="n"/>
      <c r="U15" s="16" t="n"/>
      <c r="V15" s="16" t="n"/>
      <c r="W15" s="16" t="n"/>
      <c r="X15" s="16" t="n"/>
    </row>
    <row r="16">
      <c r="A16" s="17" t="n"/>
      <c r="B16" s="17" t="n"/>
      <c r="C16" s="17" t="n"/>
      <c r="D16" s="18" t="n"/>
      <c r="E16" s="18" t="n"/>
      <c r="F16" s="13">
        <f>IF(OR(D16="",E16=""),"",NETWORKDAYS(D16,E16))</f>
        <v/>
      </c>
      <c r="G16" s="16" t="n"/>
      <c r="H16" s="19" t="n"/>
      <c r="I16" s="16" t="n"/>
      <c r="J16" s="16" t="n"/>
      <c r="K16" s="16" t="n"/>
      <c r="L16" s="16" t="n"/>
      <c r="M16" s="16" t="n"/>
      <c r="N16" s="16" t="n"/>
      <c r="O16" s="16" t="n"/>
      <c r="P16" s="16" t="n"/>
      <c r="Q16" s="16" t="n"/>
      <c r="R16" s="16" t="n"/>
      <c r="S16" s="16" t="n"/>
      <c r="T16" s="16" t="n"/>
      <c r="U16" s="16" t="n"/>
      <c r="V16" s="16" t="n"/>
      <c r="W16" s="16" t="n"/>
      <c r="X16" s="16" t="n"/>
    </row>
    <row r="17">
      <c r="A17" s="17" t="n"/>
      <c r="B17" s="17" t="n"/>
      <c r="C17" s="17" t="n"/>
      <c r="D17" s="18" t="n"/>
      <c r="E17" s="18" t="n"/>
      <c r="F17" s="13">
        <f>IF(OR(D17="",E17=""),"",NETWORKDAYS(D17,E17))</f>
        <v/>
      </c>
      <c r="G17" s="16" t="n"/>
      <c r="H17" s="19" t="n"/>
      <c r="I17" s="16" t="n"/>
      <c r="J17" s="16" t="n"/>
      <c r="K17" s="16" t="n"/>
      <c r="L17" s="16" t="n"/>
      <c r="M17" s="16" t="n"/>
      <c r="N17" s="16" t="n"/>
      <c r="O17" s="16" t="n"/>
      <c r="P17" s="16" t="n"/>
      <c r="Q17" s="16" t="n"/>
      <c r="R17" s="16" t="n"/>
      <c r="S17" s="16" t="n"/>
      <c r="T17" s="16" t="n"/>
      <c r="U17" s="16" t="n"/>
      <c r="V17" s="16" t="n"/>
      <c r="W17" s="16" t="n"/>
      <c r="X17" s="16" t="n"/>
    </row>
    <row r="18">
      <c r="A18" s="17" t="n"/>
      <c r="B18" s="17" t="n"/>
      <c r="C18" s="17" t="n"/>
      <c r="D18" s="18" t="n"/>
      <c r="E18" s="18" t="n"/>
      <c r="F18" s="13">
        <f>IF(OR(D18="",E18=""),"",NETWORKDAYS(D18,E18))</f>
        <v/>
      </c>
      <c r="G18" s="16" t="n"/>
      <c r="H18" s="19" t="n"/>
      <c r="I18" s="16" t="n"/>
      <c r="J18" s="16" t="n"/>
      <c r="K18" s="16" t="n"/>
      <c r="L18" s="16" t="n"/>
      <c r="M18" s="16" t="n"/>
      <c r="N18" s="16" t="n"/>
      <c r="O18" s="16" t="n"/>
      <c r="P18" s="16" t="n"/>
      <c r="Q18" s="16" t="n"/>
      <c r="R18" s="16" t="n"/>
      <c r="S18" s="16" t="n"/>
      <c r="T18" s="16" t="n"/>
      <c r="U18" s="16" t="n"/>
      <c r="V18" s="16" t="n"/>
      <c r="W18" s="16" t="n"/>
      <c r="X18" s="16" t="n"/>
    </row>
    <row r="19">
      <c r="A19" s="17" t="n"/>
      <c r="B19" s="17" t="n"/>
      <c r="C19" s="17" t="n"/>
      <c r="D19" s="18" t="n"/>
      <c r="E19" s="18" t="n"/>
      <c r="F19" s="13">
        <f>IF(OR(D19="",E19=""),"",NETWORKDAYS(D19,E19))</f>
        <v/>
      </c>
      <c r="G19" s="16" t="n"/>
      <c r="H19" s="19" t="n"/>
      <c r="I19" s="16" t="n"/>
      <c r="J19" s="16" t="n"/>
      <c r="K19" s="16" t="n"/>
      <c r="L19" s="16" t="n"/>
      <c r="M19" s="16" t="n"/>
      <c r="N19" s="16" t="n"/>
      <c r="O19" s="16" t="n"/>
      <c r="P19" s="16" t="n"/>
      <c r="Q19" s="16" t="n"/>
      <c r="R19" s="16" t="n"/>
      <c r="S19" s="16" t="n"/>
      <c r="T19" s="16" t="n"/>
      <c r="U19" s="16" t="n"/>
      <c r="V19" s="16" t="n"/>
      <c r="W19" s="16" t="n"/>
      <c r="X19" s="16" t="n"/>
    </row>
    <row r="20">
      <c r="A20" s="17" t="n"/>
      <c r="B20" s="17" t="n"/>
      <c r="C20" s="17" t="n"/>
      <c r="D20" s="18" t="n"/>
      <c r="E20" s="18" t="n"/>
      <c r="F20" s="13">
        <f>IF(OR(D20="",E20=""),"",NETWORKDAYS(D20,E20))</f>
        <v/>
      </c>
      <c r="G20" s="16" t="n"/>
      <c r="H20" s="19" t="n"/>
      <c r="I20" s="16" t="n"/>
      <c r="J20" s="16" t="n"/>
      <c r="K20" s="16" t="n"/>
      <c r="L20" s="16" t="n"/>
      <c r="M20" s="16" t="n"/>
      <c r="N20" s="16" t="n"/>
      <c r="O20" s="16" t="n"/>
      <c r="P20" s="16" t="n"/>
      <c r="Q20" s="16" t="n"/>
      <c r="R20" s="16" t="n"/>
      <c r="S20" s="16" t="n"/>
      <c r="T20" s="16" t="n"/>
      <c r="U20" s="16" t="n"/>
      <c r="V20" s="16" t="n"/>
      <c r="W20" s="16" t="n"/>
      <c r="X20" s="16" t="n"/>
    </row>
    <row r="21">
      <c r="A21" s="17" t="n"/>
      <c r="B21" s="17" t="n"/>
      <c r="C21" s="17" t="n"/>
      <c r="D21" s="18" t="n"/>
      <c r="E21" s="18" t="n"/>
      <c r="F21" s="13">
        <f>IF(OR(D21="",E21=""),"",NETWORKDAYS(D21,E21))</f>
        <v/>
      </c>
      <c r="G21" s="16" t="n"/>
      <c r="H21" s="19" t="n"/>
      <c r="I21" s="16" t="n"/>
      <c r="J21" s="16" t="n"/>
      <c r="K21" s="16" t="n"/>
      <c r="L21" s="16" t="n"/>
      <c r="M21" s="16" t="n"/>
      <c r="N21" s="16" t="n"/>
      <c r="O21" s="16" t="n"/>
      <c r="P21" s="16" t="n"/>
      <c r="Q21" s="16" t="n"/>
      <c r="R21" s="16" t="n"/>
      <c r="S21" s="16" t="n"/>
      <c r="T21" s="16" t="n"/>
      <c r="U21" s="16" t="n"/>
      <c r="V21" s="16" t="n"/>
      <c r="W21" s="16" t="n"/>
      <c r="X21" s="16" t="n"/>
    </row>
    <row r="22">
      <c r="A22" s="17" t="n"/>
      <c r="B22" s="17" t="n"/>
      <c r="C22" s="17" t="n"/>
      <c r="D22" s="18" t="n"/>
      <c r="E22" s="18" t="n"/>
      <c r="F22" s="13">
        <f>IF(OR(D22="",E22=""),"",NETWORKDAYS(D22,E22))</f>
        <v/>
      </c>
      <c r="G22" s="16" t="n"/>
      <c r="H22" s="19" t="n"/>
      <c r="I22" s="16" t="n"/>
      <c r="J22" s="16" t="n"/>
      <c r="K22" s="16" t="n"/>
      <c r="L22" s="16" t="n"/>
      <c r="M22" s="16" t="n"/>
      <c r="N22" s="16" t="n"/>
      <c r="O22" s="16" t="n"/>
      <c r="P22" s="16" t="n"/>
      <c r="Q22" s="16" t="n"/>
      <c r="R22" s="16" t="n"/>
      <c r="S22" s="16" t="n"/>
      <c r="T22" s="16" t="n"/>
      <c r="U22" s="16" t="n"/>
      <c r="V22" s="16" t="n"/>
      <c r="W22" s="16" t="n"/>
      <c r="X22" s="16" t="n"/>
    </row>
    <row r="23">
      <c r="A23" s="17" t="n"/>
      <c r="B23" s="17" t="n"/>
      <c r="C23" s="17" t="n"/>
      <c r="D23" s="18" t="n"/>
      <c r="E23" s="18" t="n"/>
      <c r="F23" s="13">
        <f>IF(OR(D23="",E23=""),"",NETWORKDAYS(D23,E23))</f>
        <v/>
      </c>
      <c r="G23" s="16" t="n"/>
      <c r="H23" s="19" t="n"/>
      <c r="I23" s="16" t="n"/>
      <c r="J23" s="16" t="n"/>
      <c r="K23" s="16" t="n"/>
      <c r="L23" s="16" t="n"/>
      <c r="M23" s="16" t="n"/>
      <c r="N23" s="16" t="n"/>
      <c r="O23" s="16" t="n"/>
      <c r="P23" s="16" t="n"/>
      <c r="Q23" s="16" t="n"/>
      <c r="R23" s="16" t="n"/>
      <c r="S23" s="16" t="n"/>
      <c r="T23" s="16" t="n"/>
      <c r="U23" s="16" t="n"/>
      <c r="V23" s="16" t="n"/>
      <c r="W23" s="16" t="n"/>
      <c r="X23" s="16" t="n"/>
    </row>
    <row r="24">
      <c r="A24" s="17" t="n"/>
      <c r="B24" s="17" t="n"/>
      <c r="C24" s="17" t="n"/>
      <c r="D24" s="18" t="n"/>
      <c r="E24" s="18" t="n"/>
      <c r="F24" s="13">
        <f>IF(OR(D24="",E24=""),"",NETWORKDAYS(D24,E24))</f>
        <v/>
      </c>
      <c r="G24" s="16" t="n"/>
      <c r="H24" s="19" t="n"/>
      <c r="I24" s="16" t="n"/>
      <c r="J24" s="16" t="n"/>
      <c r="K24" s="16" t="n"/>
      <c r="L24" s="16" t="n"/>
      <c r="M24" s="16" t="n"/>
      <c r="N24" s="16" t="n"/>
      <c r="O24" s="16" t="n"/>
      <c r="P24" s="16" t="n"/>
      <c r="Q24" s="16" t="n"/>
      <c r="R24" s="16" t="n"/>
      <c r="S24" s="16" t="n"/>
      <c r="T24" s="16" t="n"/>
      <c r="U24" s="16" t="n"/>
      <c r="V24" s="16" t="n"/>
      <c r="W24" s="16" t="n"/>
      <c r="X24" s="16" t="n"/>
    </row>
    <row r="25">
      <c r="A25" s="17" t="n"/>
      <c r="B25" s="17" t="n"/>
      <c r="C25" s="17" t="n"/>
      <c r="D25" s="18" t="n"/>
      <c r="E25" s="18" t="n"/>
      <c r="F25" s="13">
        <f>IF(OR(D25="",E25=""),"",NETWORKDAYS(D25,E25))</f>
        <v/>
      </c>
      <c r="G25" s="16" t="n"/>
      <c r="H25" s="19" t="n"/>
      <c r="I25" s="16" t="n"/>
      <c r="J25" s="16" t="n"/>
      <c r="K25" s="16" t="n"/>
      <c r="L25" s="16" t="n"/>
      <c r="M25" s="16" t="n"/>
      <c r="N25" s="16" t="n"/>
      <c r="O25" s="16" t="n"/>
      <c r="P25" s="16" t="n"/>
      <c r="Q25" s="16" t="n"/>
      <c r="R25" s="16" t="n"/>
      <c r="S25" s="16" t="n"/>
      <c r="T25" s="16" t="n"/>
      <c r="U25" s="16" t="n"/>
      <c r="V25" s="16" t="n"/>
      <c r="W25" s="16" t="n"/>
      <c r="X25" s="16" t="n"/>
    </row>
    <row r="26">
      <c r="A26" s="17" t="n"/>
      <c r="B26" s="17" t="n"/>
      <c r="C26" s="17" t="n"/>
      <c r="D26" s="18" t="n"/>
      <c r="E26" s="18" t="n"/>
      <c r="F26" s="13">
        <f>IF(OR(D26="",E26=""),"",NETWORKDAYS(D26,E26))</f>
        <v/>
      </c>
      <c r="G26" s="16" t="n"/>
      <c r="H26" s="19" t="n"/>
      <c r="I26" s="16" t="n"/>
      <c r="J26" s="16" t="n"/>
      <c r="K26" s="16" t="n"/>
      <c r="L26" s="16" t="n"/>
      <c r="M26" s="16" t="n"/>
      <c r="N26" s="16" t="n"/>
      <c r="O26" s="16" t="n"/>
      <c r="P26" s="16" t="n"/>
      <c r="Q26" s="16" t="n"/>
      <c r="R26" s="16" t="n"/>
      <c r="S26" s="16" t="n"/>
      <c r="T26" s="16" t="n"/>
      <c r="U26" s="16" t="n"/>
      <c r="V26" s="16" t="n"/>
      <c r="W26" s="16" t="n"/>
      <c r="X26" s="16" t="n"/>
    </row>
    <row r="27">
      <c r="A27" s="17" t="n"/>
      <c r="B27" s="17" t="n"/>
      <c r="C27" s="17" t="n"/>
      <c r="D27" s="18" t="n"/>
      <c r="E27" s="18" t="n"/>
      <c r="F27" s="13">
        <f>IF(OR(D27="",E27=""),"",NETWORKDAYS(D27,E27))</f>
        <v/>
      </c>
      <c r="G27" s="16" t="n"/>
      <c r="H27" s="19" t="n"/>
      <c r="I27" s="16" t="n"/>
      <c r="J27" s="16" t="n"/>
      <c r="K27" s="16" t="n"/>
      <c r="L27" s="16" t="n"/>
      <c r="M27" s="16" t="n"/>
      <c r="N27" s="16" t="n"/>
      <c r="O27" s="16" t="n"/>
      <c r="P27" s="16" t="n"/>
      <c r="Q27" s="16" t="n"/>
      <c r="R27" s="16" t="n"/>
      <c r="S27" s="16" t="n"/>
      <c r="T27" s="16" t="n"/>
      <c r="U27" s="16" t="n"/>
      <c r="V27" s="16" t="n"/>
      <c r="W27" s="16" t="n"/>
      <c r="X27" s="16" t="n"/>
    </row>
    <row r="28">
      <c r="A28" s="17" t="n"/>
      <c r="B28" s="17" t="n"/>
      <c r="C28" s="17" t="n"/>
      <c r="D28" s="18" t="n"/>
      <c r="E28" s="18" t="n"/>
      <c r="F28" s="13">
        <f>IF(OR(D28="",E28=""),"",NETWORKDAYS(D28,E28))</f>
        <v/>
      </c>
      <c r="G28" s="16" t="n"/>
      <c r="H28" s="19" t="n"/>
      <c r="I28" s="16" t="n"/>
      <c r="J28" s="16" t="n"/>
      <c r="K28" s="16" t="n"/>
      <c r="L28" s="16" t="n"/>
      <c r="M28" s="16" t="n"/>
      <c r="N28" s="16" t="n"/>
      <c r="O28" s="16" t="n"/>
      <c r="P28" s="16" t="n"/>
      <c r="Q28" s="16" t="n"/>
      <c r="R28" s="16" t="n"/>
      <c r="S28" s="16" t="n"/>
      <c r="T28" s="16" t="n"/>
      <c r="U28" s="16" t="n"/>
      <c r="V28" s="16" t="n"/>
      <c r="W28" s="16" t="n"/>
      <c r="X28" s="16" t="n"/>
    </row>
    <row r="29">
      <c r="A29" s="17" t="n"/>
      <c r="B29" s="17" t="n"/>
      <c r="C29" s="17" t="n"/>
      <c r="D29" s="18" t="n"/>
      <c r="E29" s="18" t="n"/>
      <c r="F29" s="13">
        <f>IF(OR(D29="",E29=""),"",NETWORKDAYS(D29,E29))</f>
        <v/>
      </c>
      <c r="G29" s="16" t="n"/>
      <c r="H29" s="19" t="n"/>
      <c r="I29" s="16" t="n"/>
      <c r="J29" s="16" t="n"/>
      <c r="K29" s="16" t="n"/>
      <c r="L29" s="16" t="n"/>
      <c r="M29" s="16" t="n"/>
      <c r="N29" s="16" t="n"/>
      <c r="O29" s="16" t="n"/>
      <c r="P29" s="16" t="n"/>
      <c r="Q29" s="16" t="n"/>
      <c r="R29" s="16" t="n"/>
      <c r="S29" s="16" t="n"/>
      <c r="T29" s="16" t="n"/>
      <c r="U29" s="16" t="n"/>
      <c r="V29" s="16" t="n"/>
      <c r="W29" s="16" t="n"/>
      <c r="X29" s="16" t="n"/>
    </row>
    <row r="30">
      <c r="A30" s="17" t="n"/>
      <c r="B30" s="17" t="n"/>
      <c r="C30" s="17" t="n"/>
      <c r="D30" s="18" t="n"/>
      <c r="E30" s="18" t="n"/>
      <c r="F30" s="13">
        <f>IF(OR(D30="",E30=""),"",NETWORKDAYS(D30,E30))</f>
        <v/>
      </c>
      <c r="G30" s="16" t="n"/>
      <c r="H30" s="19" t="n"/>
      <c r="I30" s="16" t="n"/>
      <c r="J30" s="16" t="n"/>
      <c r="K30" s="16" t="n"/>
      <c r="L30" s="16" t="n"/>
      <c r="M30" s="16" t="n"/>
      <c r="N30" s="16" t="n"/>
      <c r="O30" s="16" t="n"/>
      <c r="P30" s="16" t="n"/>
      <c r="Q30" s="16" t="n"/>
      <c r="R30" s="16" t="n"/>
      <c r="S30" s="16" t="n"/>
      <c r="T30" s="16" t="n"/>
      <c r="U30" s="16" t="n"/>
      <c r="V30" s="16" t="n"/>
      <c r="W30" s="16" t="n"/>
      <c r="X30" s="16" t="n"/>
    </row>
    <row r="31">
      <c r="A31" s="17" t="n"/>
      <c r="B31" s="17" t="n"/>
      <c r="C31" s="17" t="n"/>
      <c r="D31" s="18" t="n"/>
      <c r="E31" s="18" t="n"/>
      <c r="F31" s="13">
        <f>IF(OR(D31="",E31=""),"",NETWORKDAYS(D31,E31))</f>
        <v/>
      </c>
      <c r="G31" s="16" t="n"/>
      <c r="H31" s="19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6" t="n"/>
      <c r="V31" s="16" t="n"/>
      <c r="W31" s="16" t="n"/>
      <c r="X31" s="16" t="n"/>
    </row>
    <row r="32">
      <c r="A32" s="17" t="n"/>
      <c r="B32" s="17" t="n"/>
      <c r="C32" s="17" t="n"/>
      <c r="D32" s="18" t="n"/>
      <c r="E32" s="18" t="n"/>
      <c r="F32" s="13">
        <f>IF(OR(D32="",E32=""),"",NETWORKDAYS(D32,E32))</f>
        <v/>
      </c>
      <c r="G32" s="16" t="n"/>
      <c r="H32" s="19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6" t="n"/>
      <c r="V32" s="16" t="n"/>
      <c r="W32" s="16" t="n"/>
      <c r="X32" s="16" t="n"/>
    </row>
    <row r="33">
      <c r="A33" s="17" t="n"/>
      <c r="B33" s="17" t="n"/>
      <c r="C33" s="17" t="n"/>
      <c r="D33" s="18" t="n"/>
      <c r="E33" s="18" t="n"/>
      <c r="F33" s="13">
        <f>IF(OR(D33="",E33=""),"",NETWORKDAYS(D33,E33))</f>
        <v/>
      </c>
      <c r="G33" s="16" t="n"/>
      <c r="H33" s="19" t="n"/>
      <c r="I33" s="16" t="n"/>
      <c r="J33" s="16" t="n"/>
      <c r="K33" s="16" t="n"/>
      <c r="L33" s="16" t="n"/>
      <c r="M33" s="16" t="n"/>
      <c r="N33" s="16" t="n"/>
      <c r="O33" s="16" t="n"/>
      <c r="P33" s="16" t="n"/>
      <c r="Q33" s="16" t="n"/>
      <c r="R33" s="16" t="n"/>
      <c r="S33" s="16" t="n"/>
      <c r="T33" s="16" t="n"/>
      <c r="U33" s="16" t="n"/>
      <c r="V33" s="16" t="n"/>
      <c r="W33" s="16" t="n"/>
      <c r="X33" s="16" t="n"/>
    </row>
    <row r="34">
      <c r="A34" s="17" t="n"/>
      <c r="B34" s="17" t="n"/>
      <c r="C34" s="17" t="n"/>
      <c r="D34" s="18" t="n"/>
      <c r="E34" s="18" t="n"/>
      <c r="F34" s="13">
        <f>IF(OR(D34="",E34=""),"",NETWORKDAYS(D34,E34))</f>
        <v/>
      </c>
      <c r="G34" s="16" t="n"/>
      <c r="H34" s="19" t="n"/>
      <c r="I34" s="16" t="n"/>
      <c r="J34" s="16" t="n"/>
      <c r="K34" s="16" t="n"/>
      <c r="L34" s="16" t="n"/>
      <c r="M34" s="16" t="n"/>
      <c r="N34" s="16" t="n"/>
      <c r="O34" s="16" t="n"/>
      <c r="P34" s="16" t="n"/>
      <c r="Q34" s="16" t="n"/>
      <c r="R34" s="16" t="n"/>
      <c r="S34" s="16" t="n"/>
      <c r="T34" s="16" t="n"/>
      <c r="U34" s="16" t="n"/>
      <c r="V34" s="16" t="n"/>
      <c r="W34" s="16" t="n"/>
      <c r="X34" s="16" t="n"/>
    </row>
    <row r="35">
      <c r="A35" s="17" t="n"/>
      <c r="B35" s="17" t="n"/>
      <c r="C35" s="17" t="n"/>
      <c r="D35" s="18" t="n"/>
      <c r="E35" s="18" t="n"/>
      <c r="F35" s="13">
        <f>IF(OR(D35="",E35=""),"",NETWORKDAYS(D35,E35))</f>
        <v/>
      </c>
      <c r="G35" s="16" t="n"/>
      <c r="H35" s="19" t="n"/>
      <c r="I35" s="16" t="n"/>
      <c r="J35" s="16" t="n"/>
      <c r="K35" s="16" t="n"/>
      <c r="L35" s="16" t="n"/>
      <c r="M35" s="16" t="n"/>
      <c r="N35" s="16" t="n"/>
      <c r="O35" s="16" t="n"/>
      <c r="P35" s="16" t="n"/>
      <c r="Q35" s="16" t="n"/>
      <c r="R35" s="16" t="n"/>
      <c r="S35" s="16" t="n"/>
      <c r="T35" s="16" t="n"/>
      <c r="U35" s="16" t="n"/>
      <c r="V35" s="16" t="n"/>
      <c r="W35" s="16" t="n"/>
      <c r="X35" s="16" t="n"/>
    </row>
    <row r="36">
      <c r="A36" s="17" t="n"/>
      <c r="B36" s="17" t="n"/>
      <c r="C36" s="17" t="n"/>
      <c r="D36" s="18" t="n"/>
      <c r="E36" s="18" t="n"/>
      <c r="F36" s="13">
        <f>IF(OR(D36="",E36=""),"",NETWORKDAYS(D36,E36))</f>
        <v/>
      </c>
      <c r="G36" s="16" t="n"/>
      <c r="H36" s="19" t="n"/>
      <c r="I36" s="16" t="n"/>
      <c r="J36" s="16" t="n"/>
      <c r="K36" s="16" t="n"/>
      <c r="L36" s="16" t="n"/>
      <c r="M36" s="16" t="n"/>
      <c r="N36" s="16" t="n"/>
      <c r="O36" s="16" t="n"/>
      <c r="P36" s="16" t="n"/>
      <c r="Q36" s="16" t="n"/>
      <c r="R36" s="16" t="n"/>
      <c r="S36" s="16" t="n"/>
      <c r="T36" s="16" t="n"/>
      <c r="U36" s="16" t="n"/>
      <c r="V36" s="16" t="n"/>
      <c r="W36" s="16" t="n"/>
      <c r="X36" s="16" t="n"/>
    </row>
    <row r="37">
      <c r="A37" s="17" t="n"/>
      <c r="B37" s="17" t="n"/>
      <c r="C37" s="17" t="n"/>
      <c r="D37" s="18" t="n"/>
      <c r="E37" s="18" t="n"/>
      <c r="F37" s="13">
        <f>IF(OR(D37="",E37=""),"",NETWORKDAYS(D37,E37))</f>
        <v/>
      </c>
      <c r="G37" s="16" t="n"/>
      <c r="H37" s="19" t="n"/>
      <c r="I37" s="16" t="n"/>
      <c r="J37" s="16" t="n"/>
      <c r="K37" s="16" t="n"/>
      <c r="L37" s="16" t="n"/>
      <c r="M37" s="16" t="n"/>
      <c r="N37" s="16" t="n"/>
      <c r="O37" s="16" t="n"/>
      <c r="P37" s="16" t="n"/>
      <c r="Q37" s="16" t="n"/>
      <c r="R37" s="16" t="n"/>
      <c r="S37" s="16" t="n"/>
      <c r="T37" s="16" t="n"/>
      <c r="U37" s="16" t="n"/>
      <c r="V37" s="16" t="n"/>
      <c r="W37" s="16" t="n"/>
      <c r="X37" s="16" t="n"/>
    </row>
    <row r="39">
      <c r="A39" s="20" t="inlineStr">
        <is>
          <t>Legende:</t>
        </is>
      </c>
      <c r="B39" s="21" t="inlineStr">
        <is>
          <t>geplant / läuft</t>
        </is>
      </c>
      <c r="C39" s="22" t="inlineStr">
        <is>
          <t>Verzug</t>
        </is>
      </c>
      <c r="D39" s="23" t="inlineStr">
        <is>
          <t>erledigt</t>
        </is>
      </c>
      <c r="E39" s="24" t="inlineStr">
        <is>
          <t>Meilenstein</t>
        </is>
      </c>
      <c r="F39" s="25" t="inlineStr">
        <is>
          <t>aktuelle Woche</t>
        </is>
      </c>
    </row>
    <row r="41">
      <c r="A41" s="26" t="inlineStr">
        <is>
          <t>Tipp: In Lyria hängen Aufgaben, Zuständigkeiten, Absprachen und Zeiten direkt am Projekt. Das Team sieht immer den aktuellen Stand. Kostenlos testen: lyria-app.com</t>
        </is>
      </c>
    </row>
  </sheetData>
  <mergeCells count="2">
    <mergeCell ref="C4:E4"/>
    <mergeCell ref="C5:E5"/>
  </mergeCells>
  <conditionalFormatting sqref="I8:X37">
    <cfRule type="expression" priority="1" dxfId="0" stopIfTrue="1">
      <formula>AND(AND($D8&lt;&gt;"",$E8&lt;&gt;"",$D8&lt;=($G$4+7*(COLUMN(I8)-9))+6,$E8&gt;=($G$4+7*(COLUMN(I8)-9))),$G8="Erledigt")</formula>
    </cfRule>
    <cfRule type="expression" priority="2" dxfId="1" stopIfTrue="1">
      <formula>AND(AND($D8&lt;&gt;"",$E8&lt;&gt;"",$D8&lt;=($G$4+7*(COLUMN(I8)-9))+6,$E8&gt;=($G$4+7*(COLUMN(I8)-9))),$G8="Verzug")</formula>
    </cfRule>
    <cfRule type="expression" priority="3" dxfId="2" stopIfTrue="1">
      <formula>AND(AND($D8&lt;&gt;"",$E8&lt;&gt;"",$D8&lt;=($G$4+7*(COLUMN(I8)-9))+6,$E8&gt;=($G$4+7*(COLUMN(I8)-9))),$D8=$E8)</formula>
    </cfRule>
    <cfRule type="expression" priority="4" dxfId="3" stopIfTrue="1">
      <formula>AND($D8&lt;&gt;"",$E8&lt;&gt;"",$D8&lt;=($G$4+7*(COLUMN(I8)-9))+6,$E8&gt;=($G$4+7*(COLUMN(I8)-9)))</formula>
    </cfRule>
    <cfRule type="expression" priority="5" dxfId="4">
      <formula>AND(TODAY()&gt;=($G$4+7*(COLUMN(I8)-9)),TODAY()&lt;=($G$4+7*(COLUMN(I8)-9))+6)</formula>
    </cfRule>
  </conditionalFormatting>
  <conditionalFormatting sqref="G8:G37">
    <cfRule type="expression" priority="6" dxfId="5">
      <formula>$G8="Verzug"</formula>
    </cfRule>
    <cfRule type="expression" priority="7" dxfId="6">
      <formula>$G8="Erledigt"</formula>
    </cfRule>
  </conditionalFormatting>
  <conditionalFormatting sqref="H8:H37">
    <cfRule type="dataBar" priority="8">
      <dataBar>
        <cfvo type="num" val="0"/>
        <cfvo type="num" val="1"/>
        <color rgb="0060A5FA"/>
      </dataBar>
    </cfRule>
  </conditionalFormatting>
  <dataValidations count="2">
    <dataValidation sqref="G8 G9 G10 G11 G12 G13 G14 G15 G16 G17 G18 G19 G20 G21 G22 G23 G24 G25 G26 G27 G28 G29 G30 G31 G32 G33 G34 G35 G36 G37" showDropDown="0" showInputMessage="0" showErrorMessage="0" allowBlank="1" type="list">
      <formula1>"Geplant,Läuft,Verzug,Erledigt"</formula1>
    </dataValidation>
    <dataValidation sqref="H8 H9 H10 H11 H12 H13 H14 H15 H16 H17 H18 H19 H20 H21 H22 H23 H24 H25 H26 H27 H28 H29 H30 H31 H32 H33 H34 H35 H36 H37" showDropDown="0" showInputMessage="0" showErrorMessage="0" allowBlank="1" type="decimal" operator="between">
      <formula1>0</formula1>
      <formula2>1</formula2>
    </dataValidation>
  </dataValidations>
  <pageMargins left="0.4" right="0.4" top="0.5" bottom="0.5" header="0.5" footer="0.5"/>
  <pageSetup orientation="landscape" paperSize="9" fitToHeight="0" fitToWidth="1"/>
  <headerFooter>
    <oddHeader/>
    <oddFooter>&amp;CSeite &amp;P von &amp;N · Vorlage von Lyria · lyria-app.com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70" customWidth="1" min="2" max="2"/>
  </cols>
  <sheetData>
    <row r="1">
      <c r="A1" s="27" t="inlineStr">
        <is>
          <t>Wöchentlicher Statusbericht</t>
        </is>
      </c>
    </row>
    <row r="2">
      <c r="A2" s="2" t="inlineStr">
        <is>
          <t>In 10 Minuten ausgefüllt, einmal pro Woche an Team oder Kunde.</t>
        </is>
      </c>
    </row>
    <row r="4" ht="22" customHeight="1">
      <c r="A4" s="28" t="inlineStr">
        <is>
          <t>Projekt</t>
        </is>
      </c>
      <c r="B4" s="29">
        <f>Projektplan!C4</f>
        <v/>
      </c>
    </row>
    <row r="5" ht="22" customHeight="1">
      <c r="A5" s="28" t="inlineStr">
        <is>
          <t>Woche</t>
        </is>
      </c>
      <c r="B5" s="29">
        <f>"KW "&amp;ISOWEEKNUM(TODAY())</f>
        <v/>
      </c>
    </row>
    <row r="6" ht="22" customHeight="1">
      <c r="A6" s="28" t="inlineStr">
        <is>
          <t>Gesamtstatus</t>
        </is>
      </c>
      <c r="B6" s="29" t="inlineStr">
        <is>
          <t>Grün</t>
        </is>
      </c>
    </row>
    <row r="7" ht="48" customHeight="1">
      <c r="A7" s="28" t="inlineStr">
        <is>
          <t>Erledigt diese Woche</t>
        </is>
      </c>
      <c r="B7" s="29" t="n"/>
    </row>
    <row r="8" ht="48" customHeight="1">
      <c r="A8" s="28" t="inlineStr">
        <is>
          <t>Geplant nächste Woche</t>
        </is>
      </c>
      <c r="B8" s="29" t="n"/>
    </row>
    <row r="9" ht="48" customHeight="1">
      <c r="A9" s="28" t="inlineStr">
        <is>
          <t>Risiken / Probleme</t>
        </is>
      </c>
      <c r="B9" s="29" t="n"/>
    </row>
    <row r="10" ht="48" customHeight="1">
      <c r="A10" s="28" t="inlineStr">
        <is>
          <t>Entscheidungen nötig von</t>
        </is>
      </c>
      <c r="B10" s="29" t="n"/>
    </row>
    <row r="11" ht="22" customHeight="1">
      <c r="A11" s="28" t="inlineStr">
        <is>
          <t>Offene Aufgaben laut Plan</t>
        </is>
      </c>
      <c r="B11" s="29">
        <f>SUMPRODUCT((Projektplan!B8:B37&lt;&gt;"")*(Projektplan!G8:G37&lt;&gt;"Erledigt"))</f>
        <v/>
      </c>
    </row>
    <row r="12" ht="22" customHeight="1">
      <c r="A12" s="28" t="inlineStr">
        <is>
          <t>Aufgaben im Verzug</t>
        </is>
      </c>
      <c r="B12" s="29">
        <f>COUNTIF(Projektplan!G8:G37,"Verzug")</f>
        <v/>
      </c>
    </row>
  </sheetData>
  <conditionalFormatting sqref="B6">
    <cfRule type="expression" priority="1" dxfId="7">
      <formula>B6="Grün"</formula>
    </cfRule>
    <cfRule type="expression" priority="2" dxfId="8">
      <formula>B6="Gelb"</formula>
    </cfRule>
    <cfRule type="expression" priority="3" dxfId="9">
      <formula>B6="Rot"</formula>
    </cfRule>
  </conditionalFormatting>
  <dataValidations count="1">
    <dataValidation sqref="B6" showDropDown="0" showInputMessage="0" showErrorMessage="0" allowBlank="1" type="list">
      <formula1>"Grün,Gelb,Rot"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>
      <c r="B1" s="27" t="inlineStr">
        <is>
          <t>So nutzt du den Projektplan</t>
        </is>
      </c>
    </row>
    <row r="3">
      <c r="A3" s="30" t="inlineStr">
        <is>
          <t>1.</t>
        </is>
      </c>
      <c r="B3" s="31" t="inlineStr">
        <is>
          <t>Oben Projektname, Projektleitung und den Projektstart (ein Montag) eintragen. Die Wochen im Zeitplan richten sich danach.</t>
        </is>
      </c>
    </row>
    <row r="4">
      <c r="A4" s="30" t="inlineStr">
        <is>
          <t>2.</t>
        </is>
      </c>
      <c r="B4" s="31" t="inlineStr">
        <is>
          <t>Pro Zeile eine Aufgabe oder einen Meilenstein: Phase, Aufgabe, wer verantwortlich ist, Start und Ende.</t>
        </is>
      </c>
    </row>
    <row r="5">
      <c r="A5" s="30" t="inlineStr">
        <is>
          <t>3.</t>
        </is>
      </c>
      <c r="B5" s="31" t="inlineStr">
        <is>
          <t>Der Zeitbalken erscheint automatisch. Meilensteine (Start gleich Ende) werden lila, die aktuelle Woche gelb hinterlegt.</t>
        </is>
      </c>
    </row>
    <row r="6">
      <c r="A6" s="30" t="inlineStr">
        <is>
          <t>4.</t>
        </is>
      </c>
      <c r="B6" s="31" t="inlineStr">
        <is>
          <t>Status wählen: Geplant, Läuft, Verzug oder Erledigt. Verzug färbt den Balken rot, Erledigt grün.</t>
        </is>
      </c>
    </row>
    <row r="7">
      <c r="A7" s="30" t="inlineStr">
        <is>
          <t>5.</t>
        </is>
      </c>
      <c r="B7" s="31" t="inlineStr">
        <is>
          <t>Fortschritt als Prozent eintragen (zum Beispiel 50 %). Die Spalte Tage zählt die Arbeitstage.</t>
        </is>
      </c>
    </row>
    <row r="8">
      <c r="A8" s="30" t="inlineStr">
        <is>
          <t>6.</t>
        </is>
      </c>
      <c r="B8" s="31" t="inlineStr">
        <is>
          <t>Einmal pro Woche das Blatt Statusbericht ausfüllen und an Team oder Kunde schicken. Die Beispielzeilen einfach überschreiben.</t>
        </is>
      </c>
    </row>
    <row r="10">
      <c r="B10" s="32" t="inlineStr">
        <is>
          <t>Sobald mehrere Leute am Projekt arbeiten, wird der Plan in Excel schnell veraltet. In Lyria sind Aufgaben, Absprachen und Zeiten direkt am Projekt und immer aktuell.</t>
        </is>
      </c>
    </row>
    <row r="11">
      <c r="B11" s="33" t="inlineStr">
        <is>
          <t>Kostenlos starten: https://www.lyria-app.com/de/signup/</t>
        </is>
      </c>
    </row>
  </sheetData>
  <hyperlinks>
    <hyperlink xmlns:r="http://schemas.openxmlformats.org/officeDocument/2006/relationships" ref="B11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Lyria</dc:creator>
  <dc:title xmlns:dc="http://purl.org/dc/elements/1.1/">Projektplan Vorlage</dc:title>
  <dcterms:created xmlns:dcterms="http://purl.org/dc/terms/" xmlns:xsi="http://www.w3.org/2001/XMLSchema-instance" xsi:type="dcterms:W3CDTF">2026-10-27T22:02:32Z</dcterms:created>
  <dcterms:modified xmlns:dcterms="http://purl.org/dc/terms/" xmlns:xsi="http://www.w3.org/2001/XMLSchema-instance" xsi:type="dcterms:W3CDTF">2026-10-27T22:02:32Z</dcterms:modified>
</cp:coreProperties>
</file>